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uz\Dropbox\personales\be-analytic\contenido\publicado\"/>
    </mc:Choice>
  </mc:AlternateContent>
  <bookViews>
    <workbookView xWindow="0" yWindow="0" windowWidth="20490" windowHeight="7755"/>
  </bookViews>
  <sheets>
    <sheet name="Hoja1" sheetId="1" r:id="rId1"/>
    <sheet name="Pesos" sheetId="2" r:id="rId2"/>
    <sheet name="Scores" sheetId="4" r:id="rId3"/>
    <sheet name="Resultados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B13" i="6" l="1"/>
  <c r="O13" i="1"/>
  <c r="C10" i="6" s="1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D10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D6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D5" i="6"/>
  <c r="T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D4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D3" i="6"/>
  <c r="C4" i="6"/>
  <c r="C5" i="6"/>
  <c r="C6" i="6"/>
  <c r="C3" i="6"/>
  <c r="B4" i="6"/>
  <c r="B5" i="6"/>
  <c r="B6" i="6"/>
  <c r="B3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D2" i="6"/>
  <c r="B4" i="4"/>
  <c r="B5" i="4"/>
  <c r="B6" i="4"/>
  <c r="B7" i="4"/>
  <c r="B8" i="4"/>
  <c r="B9" i="4"/>
  <c r="B10" i="4"/>
  <c r="B11" i="4"/>
  <c r="B12" i="4"/>
  <c r="B13" i="4"/>
  <c r="B3" i="4"/>
  <c r="B2" i="4"/>
  <c r="B25" i="1"/>
  <c r="N13" i="1"/>
  <c r="N15" i="1"/>
  <c r="A15" i="1"/>
  <c r="A16" i="1"/>
  <c r="N16" i="1" s="1"/>
  <c r="A17" i="1"/>
  <c r="N17" i="1" s="1"/>
  <c r="A18" i="1"/>
  <c r="N18" i="1" s="1"/>
  <c r="A19" i="1"/>
  <c r="N19" i="1" s="1"/>
  <c r="A20" i="1"/>
  <c r="N20" i="1" s="1"/>
  <c r="A21" i="1"/>
  <c r="N21" i="1" s="1"/>
  <c r="A22" i="1"/>
  <c r="N22" i="1" s="1"/>
  <c r="A23" i="1"/>
  <c r="N23" i="1" s="1"/>
  <c r="A24" i="1"/>
  <c r="N24" i="1" s="1"/>
  <c r="A14" i="1"/>
  <c r="N14" i="1" s="1"/>
  <c r="F14" i="1"/>
  <c r="F15" i="1"/>
  <c r="F16" i="1"/>
  <c r="F17" i="1"/>
  <c r="F18" i="1"/>
  <c r="F19" i="1"/>
  <c r="F20" i="1"/>
  <c r="F21" i="1"/>
  <c r="F22" i="1"/>
  <c r="F23" i="1"/>
  <c r="F24" i="1"/>
  <c r="F13" i="1"/>
  <c r="B14" i="1"/>
  <c r="B15" i="1"/>
  <c r="B16" i="1"/>
  <c r="B17" i="1"/>
  <c r="B18" i="1"/>
  <c r="B19" i="1"/>
  <c r="B20" i="1"/>
  <c r="B21" i="1"/>
  <c r="B22" i="1"/>
  <c r="B23" i="1"/>
  <c r="B24" i="1"/>
  <c r="B13" i="1"/>
  <c r="E15" i="2"/>
  <c r="F15" i="2"/>
  <c r="G15" i="2"/>
  <c r="D15" i="2"/>
  <c r="E13" i="6" l="1"/>
  <c r="I13" i="6"/>
  <c r="M13" i="6"/>
  <c r="F13" i="6"/>
  <c r="J13" i="6"/>
  <c r="N13" i="6"/>
  <c r="R13" i="6"/>
  <c r="G13" i="6"/>
  <c r="K13" i="6"/>
  <c r="O13" i="6"/>
  <c r="S13" i="6"/>
  <c r="D13" i="6"/>
  <c r="H13" i="6"/>
  <c r="L13" i="6"/>
  <c r="P13" i="6"/>
  <c r="T13" i="6"/>
  <c r="Q13" i="6"/>
  <c r="C13" i="6"/>
  <c r="N25" i="1"/>
</calcChain>
</file>

<file path=xl/sharedStrings.xml><?xml version="1.0" encoding="utf-8"?>
<sst xmlns="http://schemas.openxmlformats.org/spreadsheetml/2006/main" count="72" uniqueCount="66">
  <si>
    <t>INSTRUCCIONES</t>
  </si>
  <si>
    <t>Caso 1:</t>
  </si>
  <si>
    <t>Caso 2:</t>
  </si>
  <si>
    <t>Caso 3:</t>
  </si>
  <si>
    <t>Caso 4:</t>
  </si>
  <si>
    <t>Empresas que pertenecen a una Corporación y funcionan como Unidades de Negocio</t>
  </si>
  <si>
    <t>CASO DE USO</t>
  </si>
  <si>
    <t>NOMBRE DE LA EMPRESA</t>
  </si>
  <si>
    <t>Descripción</t>
  </si>
  <si>
    <t>Características Críticas</t>
  </si>
  <si>
    <t>Empresas con ingresos de hasta USD. 250 Millones</t>
  </si>
  <si>
    <t>Empresas con ingresos entre USD. 250 Millones y 1 Billón</t>
  </si>
  <si>
    <t>Empresas con ingresos mayores a USD. 1 Billón</t>
  </si>
  <si>
    <t>(Entre USD. 250 Millones y 1 Billón)</t>
  </si>
  <si>
    <t>(Más de 1 Billón)</t>
  </si>
  <si>
    <t>(Unidades de Negocios)</t>
  </si>
  <si>
    <t>Cierre Financiero e Informes</t>
  </si>
  <si>
    <t>Cierre Finanicero Complejo e Informes</t>
  </si>
  <si>
    <t>Presupuesto/Plan Finanicero</t>
  </si>
  <si>
    <t>Presupuesto/Plan Financiero Complejo</t>
  </si>
  <si>
    <t>Facilidad de Mantenimiento/Actualización</t>
  </si>
  <si>
    <t>Facilidad de implmentación</t>
  </si>
  <si>
    <t>Facilidad de Uso</t>
  </si>
  <si>
    <t>Planificación corporativa y Modelamiento</t>
  </si>
  <si>
    <t>GARTNER</t>
  </si>
  <si>
    <t>EMPRESA</t>
  </si>
  <si>
    <t>Total</t>
  </si>
  <si>
    <t>Adaptive Insights</t>
  </si>
  <si>
    <t>Anaplan</t>
  </si>
  <si>
    <t>Axiom EPM</t>
  </si>
  <si>
    <t>Board International</t>
  </si>
  <si>
    <t>Host Analytics</t>
  </si>
  <si>
    <t>IBM</t>
  </si>
  <si>
    <t>Infor</t>
  </si>
  <si>
    <t>Longview Solutions</t>
  </si>
  <si>
    <t>Oracle</t>
  </si>
  <si>
    <t>prevero</t>
  </si>
  <si>
    <t>Prophix</t>
  </si>
  <si>
    <t>SAP</t>
  </si>
  <si>
    <t>SAS Institute</t>
  </si>
  <si>
    <t>Solver</t>
  </si>
  <si>
    <t>Tagetik</t>
  </si>
  <si>
    <t>Talentia Software</t>
  </si>
  <si>
    <t>Tidemark</t>
  </si>
  <si>
    <r>
      <rPr>
        <b/>
        <sz val="11"/>
        <color theme="0" tint="-0.499984740745262"/>
        <rFont val="Calibri"/>
        <family val="2"/>
        <scheme val="minor"/>
      </rPr>
      <t xml:space="preserve">3. </t>
    </r>
    <r>
      <rPr>
        <sz val="11"/>
        <color theme="0" tint="-0.499984740745262"/>
        <rFont val="Calibri"/>
        <family val="2"/>
        <scheme val="minor"/>
      </rPr>
      <t>Verifique los resultados en la pestaña correspondiente</t>
    </r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</si>
  <si>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0" tint="-0.499984740745262"/>
        <rFont val="Calibri"/>
        <family val="2"/>
        <scheme val="minor"/>
      </rPr>
      <t>CASOS DE USO</t>
    </r>
  </si>
  <si>
    <t>Incluye la visión empresarial e informes antes mencionados y soporta requerimientos de organizaciones más complejas como: conciliación, consolidación y sumarización de estados financieros, basados en las diferentes regulaciones gubernamentales.</t>
  </si>
  <si>
    <t>Incluye capacidades orientadas a la planificación estratégica, presupuesto y control tales como: Fijar objetivos de ingresos, gastos y generación de efectivo. Obtener estados financieros de presupuesto. Creación de escenarios y forecasts vinculados al flujo de aprobación. Soportar planeación basada en "drivers". Registro de auditoría de las actividades.</t>
  </si>
  <si>
    <t>(Menor a USD. 250 Millones)</t>
  </si>
  <si>
    <t>Presupuesto Híbrido (On-Premise/Cloud)</t>
  </si>
  <si>
    <t>Inlcuye las capacidades de presupuesto, planeación y forecast antes mencionadas, así como la habilidad de soportar modelamientos más complejos y avanzados con un amplio número de usuarios. Estas aplicaciones ayudan a planificar áreas como: operaciones, ventas, talento humano, TI,inversiones e impuestos. Se pueden crear predicciones más precisas basadas en la experiencia, escenarios alternos si las condiciones cambian y otras características que ayudan a hacer de este proceso colaborativo y estratégico.</t>
  </si>
  <si>
    <t>Creación de una visión empresarial para la gestión de la información financiera y elaboración de informes de estados financieros estructurados. Permite la presentación de resultados por unidad de negocio, región o consolidado. Se mantiene un registro de auditoría detallado de las actividdes realizadas.</t>
  </si>
  <si>
    <t>Habilidad para soportar procesos externos de divulgación y publicación de documentos  XBRL (eXtensible Business Reporting Languaje)</t>
  </si>
  <si>
    <t>Gestión de Comunicación - XBRL</t>
  </si>
  <si>
    <t>Gestión de Comunicación - Informes de Desempeño</t>
  </si>
  <si>
    <t>Capacidad para soportar procesos de divulgación internos y externos  desde el punto de vista de informes de desempeño, incluyendo colaboración relacionada, flujo de trabajo y gestión de documentos</t>
  </si>
  <si>
    <t>Describe la habilidad de una solución para ser mantenida y actualizada con el mínimo esfuerzo, habilidades  y costo. Las aplicaciones SaaS (Software as a Service) ofrecen una ventaja en esta característica. Se refiere también a la habilidad de las solución de proveer actualizaciones de versión con un mínimo esfuezo, costo predecible y facilidad de uso.</t>
  </si>
  <si>
    <t>Se refiere a la capacidad de implementar y diseñar rápidamente en la solución con mínimas habilidades especializadas y sin la experiencia de un consultor.</t>
  </si>
  <si>
    <t>Se refiere al uso de la solución, tanto desde el punto de vista administrativo como de usuario final. Incluye satisfacción del usuario final, facilidad de adopción, la eficacia y la facilidad de soporte.</t>
  </si>
  <si>
    <t>Se refiere a la capacidad del proveedor para proporcionar opciones "en sitio" y en la nube, así como la capacidad de integrarlas en un ambiente híbrido.</t>
  </si>
  <si>
    <t>Esta capacidad incluye modelamientos de planificación financiera complejos que permitan soportar requerimientos a corto y largo plazo. El área financiera necesita modelos que sean fáciles de contruir y mantener, permitiendo modificaciones frecuentes de los supuestos financieros y apalancamiento adicional en fuentes de datos internas  y externas que provean soporte para la toma de decisiones.</t>
  </si>
  <si>
    <t>Casos de Uso</t>
  </si>
  <si>
    <t>TU RESULTADO</t>
  </si>
  <si>
    <t>DE ACUERDO A GARTNER</t>
  </si>
  <si>
    <r>
      <rPr>
        <b/>
        <sz val="11"/>
        <color theme="0" tint="-0.499984740745262"/>
        <rFont val="Calibri"/>
        <family val="2"/>
        <scheme val="minor"/>
      </rPr>
      <t>2.</t>
    </r>
    <r>
      <rPr>
        <sz val="11"/>
        <color theme="0" tint="-0.499984740745262"/>
        <rFont val="Calibri"/>
        <family val="2"/>
        <scheme val="minor"/>
      </rPr>
      <t xml:space="preserve"> Ingrese el peso (%) que desea asignar a cada criterio </t>
    </r>
    <r>
      <rPr>
        <i/>
        <sz val="11"/>
        <color theme="0" tint="-0.499984740745262"/>
        <rFont val="Calibri"/>
        <family val="2"/>
        <scheme val="minor"/>
      </rPr>
      <t>(columna O)</t>
    </r>
  </si>
  <si>
    <r>
      <rPr>
        <b/>
        <sz val="11"/>
        <color theme="0" tint="-0.499984740745262"/>
        <rFont val="Calibri"/>
        <family val="2"/>
        <scheme val="minor"/>
      </rPr>
      <t>1.</t>
    </r>
    <r>
      <rPr>
        <sz val="11"/>
        <color theme="0" tint="-0.499984740745262"/>
        <rFont val="Calibri"/>
        <family val="2"/>
        <scheme val="minor"/>
      </rPr>
      <t xml:space="preserve"> Seleccione el Caso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theme="0" tint="-0.499984740745262"/>
        <rFont val="Calibri"/>
        <family val="2"/>
        <scheme val="minor"/>
      </rPr>
      <t xml:space="preserve"> al que pertenece su empresa </t>
    </r>
    <r>
      <rPr>
        <i/>
        <sz val="11"/>
        <color theme="0" tint="-0.499984740745262"/>
        <rFont val="Calibri"/>
        <family val="2"/>
        <scheme val="minor"/>
      </rPr>
      <t>(celda D9)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</si>
</sst>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D9DFE7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left"/>
    </xf>
    <xf numFmtId="164" fontId="6" fillId="3" borderId="1" xfId="1" applyNumberFormat="1" applyFont="1" applyFill="1" applyBorder="1" applyAlignment="1">
      <alignment horizontal="center" textRotation="90"/>
    </xf>
    <xf numFmtId="0" fontId="7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textRotation="90"/>
    </xf>
    <xf numFmtId="9" fontId="8" fillId="0" borderId="1" xfId="2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43" fontId="8" fillId="0" borderId="1" xfId="1" applyNumberFormat="1" applyFont="1" applyBorder="1" applyAlignment="1">
      <alignment horizontal="center" vertical="center"/>
    </xf>
    <xf numFmtId="0" fontId="11" fillId="0" borderId="1" xfId="0" applyFont="1" applyBorder="1"/>
    <xf numFmtId="9" fontId="0" fillId="4" borderId="1" xfId="2" applyFont="1" applyFill="1" applyBorder="1" applyAlignment="1" applyProtection="1">
      <alignment horizontal="center" vertical="center" wrapText="1"/>
      <protection locked="0"/>
    </xf>
    <xf numFmtId="9" fontId="8" fillId="0" borderId="1" xfId="2" applyFont="1" applyBorder="1" applyAlignment="1" applyProtection="1">
      <alignment horizontal="center" vertical="center" wrapText="1"/>
    </xf>
    <xf numFmtId="0" fontId="0" fillId="0" borderId="0" xfId="0" applyProtection="1"/>
    <xf numFmtId="0" fontId="11" fillId="0" borderId="8" xfId="0" applyFont="1" applyBorder="1" applyProtection="1"/>
    <xf numFmtId="0" fontId="11" fillId="0" borderId="6" xfId="0" applyFont="1" applyBorder="1" applyProtection="1"/>
    <xf numFmtId="0" fontId="5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9" fontId="6" fillId="0" borderId="2" xfId="2" applyFont="1" applyBorder="1" applyAlignment="1" applyProtection="1">
      <alignment horizontal="center" vertical="center"/>
    </xf>
    <xf numFmtId="43" fontId="15" fillId="0" borderId="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0" xfId="0" applyBorder="1"/>
    <xf numFmtId="164" fontId="0" fillId="0" borderId="0" xfId="1" applyNumberFormat="1" applyFont="1" applyBorder="1" applyAlignment="1">
      <alignment horizontal="center" textRotation="90"/>
    </xf>
    <xf numFmtId="0" fontId="0" fillId="0" borderId="8" xfId="0" applyBorder="1"/>
    <xf numFmtId="164" fontId="0" fillId="0" borderId="9" xfId="1" applyNumberFormat="1" applyFont="1" applyBorder="1" applyAlignment="1">
      <alignment horizontal="center" textRotation="90"/>
    </xf>
    <xf numFmtId="0" fontId="16" fillId="0" borderId="0" xfId="0" applyFont="1" applyBorder="1"/>
    <xf numFmtId="164" fontId="16" fillId="0" borderId="0" xfId="1" applyNumberFormat="1" applyFont="1" applyBorder="1" applyAlignment="1">
      <alignment horizontal="center" textRotation="90"/>
    </xf>
    <xf numFmtId="164" fontId="16" fillId="0" borderId="0" xfId="1" applyNumberFormat="1" applyFont="1" applyAlignment="1">
      <alignment horizontal="center" textRotation="90"/>
    </xf>
    <xf numFmtId="0" fontId="16" fillId="0" borderId="0" xfId="0" applyFont="1"/>
    <xf numFmtId="9" fontId="6" fillId="0" borderId="2" xfId="2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justify" vertical="center" wrapText="1"/>
    </xf>
    <xf numFmtId="0" fontId="9" fillId="0" borderId="4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9" fillId="0" borderId="2" xfId="0" applyFont="1" applyBorder="1" applyAlignment="1" applyProtection="1">
      <alignment horizontal="justify" vertical="center" wrapText="1"/>
    </xf>
    <xf numFmtId="0" fontId="13" fillId="0" borderId="7" xfId="0" applyFont="1" applyBorder="1" applyAlignment="1" applyProtection="1">
      <alignment horizontal="left"/>
    </xf>
    <xf numFmtId="0" fontId="13" fillId="0" borderId="10" xfId="0" applyFont="1" applyBorder="1" applyAlignment="1" applyProtection="1">
      <alignment horizontal="left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11" fillId="4" borderId="4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</xf>
    <xf numFmtId="0" fontId="13" fillId="0" borderId="9" xfId="0" applyFont="1" applyBorder="1" applyAlignment="1" applyProtection="1">
      <alignment horizontal="left"/>
    </xf>
    <xf numFmtId="0" fontId="10" fillId="3" borderId="16" xfId="0" applyFont="1" applyFill="1" applyBorder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/>
    </xf>
    <xf numFmtId="0" fontId="10" fillId="3" borderId="18" xfId="0" applyFont="1" applyFill="1" applyBorder="1" applyAlignment="1" applyProtection="1">
      <alignment horizontal="center"/>
    </xf>
    <xf numFmtId="0" fontId="13" fillId="0" borderId="11" xfId="0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14" xfId="0" applyFont="1" applyBorder="1" applyAlignment="1" applyProtection="1">
      <alignment horizontal="left"/>
    </xf>
    <xf numFmtId="0" fontId="13" fillId="0" borderId="15" xfId="0" applyFont="1" applyBorder="1" applyAlignment="1" applyProtection="1">
      <alignment horizontal="left"/>
    </xf>
    <xf numFmtId="0" fontId="2" fillId="0" borderId="1" xfId="0" applyFont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2" fillId="2" borderId="1" xfId="3" applyFont="1" applyBorder="1" applyAlignment="1">
      <alignment horizontal="center"/>
    </xf>
  </cellXfs>
  <cellStyles count="4">
    <cellStyle name="Énfasis4" xfId="3" builtinId="41"/>
    <cellStyle name="Millares" xfId="1" builtinId="3"/>
    <cellStyle name="Normal" xfId="0" builtinId="0"/>
    <cellStyle name="Porcentaje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u/>
        <color rgb="FFFF0000"/>
      </font>
    </dxf>
  </dxfs>
  <tableStyles count="0" defaultTableStyle="TableStyleMedium2" defaultPivotStyle="PivotStyleLight16"/>
  <colors>
    <mruColors>
      <color rgb="FFFB1122"/>
      <color rgb="FF66FF33"/>
      <color rgb="FFFFFFFF"/>
      <color rgb="FF3BF32D"/>
      <color rgb="FFF5FA2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workbookViewId="0">
      <selection activeCell="N14" sqref="N14"/>
    </sheetView>
  </sheetViews>
  <sheetFormatPr baseColWidth="10" defaultRowHeight="15" x14ac:dyDescent="0.25"/>
  <cols>
    <col min="1" max="1" width="2.28515625" style="22" customWidth="1"/>
    <col min="2" max="5" width="11.42578125" style="22"/>
    <col min="6" max="7" width="11.42578125" style="22" customWidth="1"/>
    <col min="8" max="8" width="16.7109375" style="22" customWidth="1"/>
    <col min="9" max="11" width="11.42578125" style="22"/>
    <col min="12" max="13" width="14.7109375" style="22" customWidth="1"/>
    <col min="14" max="16384" width="11.42578125" style="22"/>
  </cols>
  <sheetData>
    <row r="1" spans="1:16" ht="9.75" customHeight="1" x14ac:dyDescent="0.25"/>
    <row r="2" spans="1:16" ht="15.75" x14ac:dyDescent="0.25">
      <c r="B2" s="62" t="s">
        <v>0</v>
      </c>
      <c r="C2" s="63"/>
      <c r="D2" s="63"/>
      <c r="E2" s="63"/>
      <c r="F2" s="63"/>
      <c r="G2" s="64"/>
      <c r="I2" s="57" t="s">
        <v>45</v>
      </c>
      <c r="J2" s="58"/>
      <c r="K2" s="58"/>
      <c r="L2" s="58"/>
      <c r="M2" s="58"/>
      <c r="N2" s="58"/>
      <c r="O2" s="58"/>
      <c r="P2" s="59"/>
    </row>
    <row r="3" spans="1:16" ht="15" customHeight="1" x14ac:dyDescent="0.25">
      <c r="B3" s="65" t="s">
        <v>65</v>
      </c>
      <c r="C3" s="60"/>
      <c r="D3" s="60"/>
      <c r="E3" s="60"/>
      <c r="F3" s="60"/>
      <c r="G3" s="66"/>
      <c r="I3" s="23" t="s">
        <v>1</v>
      </c>
      <c r="J3" s="60" t="s">
        <v>10</v>
      </c>
      <c r="K3" s="60"/>
      <c r="L3" s="60"/>
      <c r="M3" s="60"/>
      <c r="N3" s="60"/>
      <c r="O3" s="60"/>
      <c r="P3" s="61"/>
    </row>
    <row r="4" spans="1:16" x14ac:dyDescent="0.25">
      <c r="B4" s="65" t="s">
        <v>64</v>
      </c>
      <c r="C4" s="60"/>
      <c r="D4" s="60"/>
      <c r="E4" s="60"/>
      <c r="F4" s="60"/>
      <c r="G4" s="66"/>
      <c r="I4" s="23" t="s">
        <v>2</v>
      </c>
      <c r="J4" s="60" t="s">
        <v>11</v>
      </c>
      <c r="K4" s="60"/>
      <c r="L4" s="60"/>
      <c r="M4" s="60"/>
      <c r="N4" s="60"/>
      <c r="O4" s="60"/>
      <c r="P4" s="61"/>
    </row>
    <row r="5" spans="1:16" x14ac:dyDescent="0.25">
      <c r="B5" s="67" t="s">
        <v>44</v>
      </c>
      <c r="C5" s="68"/>
      <c r="D5" s="68"/>
      <c r="E5" s="68"/>
      <c r="F5" s="68"/>
      <c r="G5" s="69"/>
      <c r="I5" s="23" t="s">
        <v>3</v>
      </c>
      <c r="J5" s="60" t="s">
        <v>12</v>
      </c>
      <c r="K5" s="60"/>
      <c r="L5" s="60"/>
      <c r="M5" s="60"/>
      <c r="N5" s="60"/>
      <c r="O5" s="60"/>
      <c r="P5" s="61"/>
    </row>
    <row r="6" spans="1:16" x14ac:dyDescent="0.25">
      <c r="I6" s="24" t="s">
        <v>4</v>
      </c>
      <c r="J6" s="48" t="s">
        <v>5</v>
      </c>
      <c r="K6" s="48"/>
      <c r="L6" s="48"/>
      <c r="M6" s="48"/>
      <c r="N6" s="48"/>
      <c r="O6" s="48"/>
      <c r="P6" s="49"/>
    </row>
    <row r="9" spans="1:16" x14ac:dyDescent="0.25">
      <c r="B9" s="52" t="s">
        <v>6</v>
      </c>
      <c r="C9" s="53"/>
      <c r="D9" s="54" t="s">
        <v>1</v>
      </c>
      <c r="E9" s="55"/>
      <c r="F9" s="56"/>
    </row>
    <row r="10" spans="1:16" x14ac:dyDescent="0.25">
      <c r="B10" s="52" t="s">
        <v>7</v>
      </c>
      <c r="C10" s="53"/>
      <c r="D10" s="50"/>
      <c r="E10" s="50"/>
      <c r="F10" s="51"/>
    </row>
    <row r="12" spans="1:16" ht="15.75" x14ac:dyDescent="0.25">
      <c r="N12" s="25" t="s">
        <v>24</v>
      </c>
      <c r="O12" s="25" t="s">
        <v>25</v>
      </c>
    </row>
    <row r="13" spans="1:16" ht="36" customHeight="1" x14ac:dyDescent="0.25">
      <c r="B13" s="43" t="str">
        <f>+Pesos!B3</f>
        <v>Características Críticas</v>
      </c>
      <c r="C13" s="43"/>
      <c r="D13" s="43"/>
      <c r="E13" s="43"/>
      <c r="F13" s="43" t="str">
        <f>+Pesos!C3</f>
        <v>Descripción</v>
      </c>
      <c r="G13" s="43"/>
      <c r="H13" s="43"/>
      <c r="I13" s="43"/>
      <c r="J13" s="43"/>
      <c r="K13" s="43"/>
      <c r="L13" s="43"/>
      <c r="M13" s="43"/>
      <c r="N13" s="26" t="str">
        <f>+D9</f>
        <v>Caso 1:</v>
      </c>
      <c r="O13" s="26" t="str">
        <f>IF(ISBLANK(D10),"",D10)</f>
        <v/>
      </c>
    </row>
    <row r="14" spans="1:16" s="28" customFormat="1" ht="37.5" customHeight="1" x14ac:dyDescent="0.25">
      <c r="A14" s="27">
        <f>+Pesos!A4</f>
        <v>3</v>
      </c>
      <c r="B14" s="42" t="str">
        <f>+Pesos!B4</f>
        <v>Cierre Financiero e Informes</v>
      </c>
      <c r="C14" s="42"/>
      <c r="D14" s="42"/>
      <c r="E14" s="42"/>
      <c r="F14" s="44" t="str">
        <f>+Pesos!C4</f>
        <v>Creación de una visión empresarial para la gestión de la información financiera y elaboración de informes de estados financieros estructurados. Permite la presentación de resultados por unidad de negocio, región o consolidado. Se mantiene un registro de auditoría detallado de las actividdes realizadas.</v>
      </c>
      <c r="G14" s="44"/>
      <c r="H14" s="44"/>
      <c r="I14" s="44"/>
      <c r="J14" s="44"/>
      <c r="K14" s="44"/>
      <c r="L14" s="44"/>
      <c r="M14" s="44"/>
      <c r="N14" s="21">
        <f>+HLOOKUP($D$9,Pesos!$A$2:$G$14,A14,0)</f>
        <v>0.15</v>
      </c>
      <c r="O14" s="20"/>
    </row>
    <row r="15" spans="1:16" s="28" customFormat="1" ht="37.5" customHeight="1" x14ac:dyDescent="0.25">
      <c r="A15" s="27">
        <f>+Pesos!A5</f>
        <v>4</v>
      </c>
      <c r="B15" s="42" t="str">
        <f>+Pesos!B5</f>
        <v>Cierre Finanicero Complejo e Informes</v>
      </c>
      <c r="C15" s="42"/>
      <c r="D15" s="42"/>
      <c r="E15" s="42"/>
      <c r="F15" s="45" t="str">
        <f>+Pesos!C5</f>
        <v>Incluye la visión empresarial e informes antes mencionados y soporta requerimientos de organizaciones más complejas como: conciliación, consolidación y sumarización de estados financieros, basados en las diferentes regulaciones gubernamentales.</v>
      </c>
      <c r="G15" s="46"/>
      <c r="H15" s="46"/>
      <c r="I15" s="46"/>
      <c r="J15" s="46"/>
      <c r="K15" s="46"/>
      <c r="L15" s="46"/>
      <c r="M15" s="47"/>
      <c r="N15" s="21">
        <f>+HLOOKUP($D$9,Pesos!$A$2:$G$14,A15,0)</f>
        <v>0</v>
      </c>
      <c r="O15" s="20"/>
    </row>
    <row r="16" spans="1:16" s="28" customFormat="1" ht="44.25" customHeight="1" x14ac:dyDescent="0.25">
      <c r="A16" s="27">
        <f>+Pesos!A6</f>
        <v>5</v>
      </c>
      <c r="B16" s="42" t="str">
        <f>+Pesos!B6</f>
        <v>Presupuesto/Plan Finanicero</v>
      </c>
      <c r="C16" s="42"/>
      <c r="D16" s="42"/>
      <c r="E16" s="42"/>
      <c r="F16" s="45" t="str">
        <f>+Pesos!C6</f>
        <v>Incluye capacidades orientadas a la planificación estratégica, presupuesto y control tales como: Fijar objetivos de ingresos, gastos y generación de efectivo. Obtener estados financieros de presupuesto. Creación de escenarios y forecasts vinculados al flujo de aprobación. Soportar planeación basada en "drivers". Registro de auditoría de las actividades.</v>
      </c>
      <c r="G16" s="46"/>
      <c r="H16" s="46"/>
      <c r="I16" s="46"/>
      <c r="J16" s="46"/>
      <c r="K16" s="46"/>
      <c r="L16" s="46"/>
      <c r="M16" s="47"/>
      <c r="N16" s="21">
        <f>+HLOOKUP($D$9,Pesos!$A$2:$G$14,A16,0)</f>
        <v>0.25</v>
      </c>
      <c r="O16" s="20"/>
    </row>
    <row r="17" spans="1:15" s="28" customFormat="1" ht="68.25" customHeight="1" x14ac:dyDescent="0.25">
      <c r="A17" s="27">
        <f>+Pesos!A7</f>
        <v>6</v>
      </c>
      <c r="B17" s="42" t="str">
        <f>+Pesos!B7</f>
        <v>Presupuesto/Plan Financiero Complejo</v>
      </c>
      <c r="C17" s="42"/>
      <c r="D17" s="42"/>
      <c r="E17" s="42"/>
      <c r="F17" s="45" t="str">
        <f>+Pesos!C7</f>
        <v>Inlcuye las capacidades de presupuesto, planeación y forecast antes mencionadas, así como la habilidad de soportar modelamientos más complejos y avanzados con un amplio número de usuarios. Estas aplicaciones ayudan a planificar áreas como: operaciones, ventas, talento humano, TI,inversiones e impuestos. Se pueden crear predicciones más precisas basadas en la experiencia, escenarios alternos si las condiciones cambian y otras características que ayudan a hacer de este proceso colaborativo y estratégico.</v>
      </c>
      <c r="G17" s="46"/>
      <c r="H17" s="46"/>
      <c r="I17" s="46"/>
      <c r="J17" s="46"/>
      <c r="K17" s="46"/>
      <c r="L17" s="46"/>
      <c r="M17" s="47"/>
      <c r="N17" s="21">
        <f>+HLOOKUP($D$9,Pesos!$A$2:$G$14,A17,0)</f>
        <v>0</v>
      </c>
      <c r="O17" s="20"/>
    </row>
    <row r="18" spans="1:15" s="28" customFormat="1" ht="37.5" customHeight="1" x14ac:dyDescent="0.25">
      <c r="A18" s="27">
        <f>+Pesos!A8</f>
        <v>7</v>
      </c>
      <c r="B18" s="42" t="str">
        <f>+Pesos!B8</f>
        <v>Gestión de Comunicación - XBRL</v>
      </c>
      <c r="C18" s="42"/>
      <c r="D18" s="42"/>
      <c r="E18" s="42"/>
      <c r="F18" s="45" t="str">
        <f>+Pesos!C8</f>
        <v>Habilidad para soportar procesos externos de divulgación y publicación de documentos  XBRL (eXtensible Business Reporting Languaje)</v>
      </c>
      <c r="G18" s="46"/>
      <c r="H18" s="46"/>
      <c r="I18" s="46"/>
      <c r="J18" s="46"/>
      <c r="K18" s="46"/>
      <c r="L18" s="46"/>
      <c r="M18" s="47"/>
      <c r="N18" s="21">
        <f>+HLOOKUP($D$9,Pesos!$A$2:$G$14,A18,0)</f>
        <v>0</v>
      </c>
      <c r="O18" s="20"/>
    </row>
    <row r="19" spans="1:15" s="28" customFormat="1" ht="37.5" customHeight="1" x14ac:dyDescent="0.25">
      <c r="A19" s="27">
        <f>+Pesos!A9</f>
        <v>8</v>
      </c>
      <c r="B19" s="42" t="str">
        <f>+Pesos!B9</f>
        <v>Gestión de Comunicación - Informes de Desempeño</v>
      </c>
      <c r="C19" s="42"/>
      <c r="D19" s="42"/>
      <c r="E19" s="42"/>
      <c r="F19" s="45" t="str">
        <f>+Pesos!C9</f>
        <v>Capacidad para soportar procesos de divulgación internos y externos  desde el punto de vista de informes de desempeño, incluyendo colaboración relacionada, flujo de trabajo y gestión de documentos</v>
      </c>
      <c r="G19" s="46"/>
      <c r="H19" s="46"/>
      <c r="I19" s="46"/>
      <c r="J19" s="46"/>
      <c r="K19" s="46"/>
      <c r="L19" s="46"/>
      <c r="M19" s="47"/>
      <c r="N19" s="21">
        <f>+HLOOKUP($D$9,Pesos!$A$2:$G$14,A19,0)</f>
        <v>0.03</v>
      </c>
      <c r="O19" s="20"/>
    </row>
    <row r="20" spans="1:15" s="28" customFormat="1" ht="37.5" customHeight="1" x14ac:dyDescent="0.25">
      <c r="A20" s="27">
        <f>+Pesos!A10</f>
        <v>9</v>
      </c>
      <c r="B20" s="42" t="str">
        <f>+Pesos!B10</f>
        <v>Facilidad de Mantenimiento/Actualización</v>
      </c>
      <c r="C20" s="42"/>
      <c r="D20" s="42"/>
      <c r="E20" s="42"/>
      <c r="F20" s="45" t="str">
        <f>+Pesos!C10</f>
        <v>Describe la habilidad de una solución para ser mantenida y actualizada con el mínimo esfuerzo, habilidades  y costo. Las aplicaciones SaaS (Software as a Service) ofrecen una ventaja en esta característica. Se refiere también a la habilidad de las solución de proveer actualizaciones de versión con un mínimo esfuezo, costo predecible y facilidad de uso.</v>
      </c>
      <c r="G20" s="46"/>
      <c r="H20" s="46"/>
      <c r="I20" s="46"/>
      <c r="J20" s="46"/>
      <c r="K20" s="46"/>
      <c r="L20" s="46"/>
      <c r="M20" s="47"/>
      <c r="N20" s="21">
        <f>+HLOOKUP($D$9,Pesos!$A$2:$G$14,A20,0)</f>
        <v>0.15</v>
      </c>
      <c r="O20" s="20"/>
    </row>
    <row r="21" spans="1:15" s="28" customFormat="1" ht="37.5" customHeight="1" x14ac:dyDescent="0.25">
      <c r="A21" s="27">
        <f>+Pesos!A11</f>
        <v>10</v>
      </c>
      <c r="B21" s="42" t="str">
        <f>+Pesos!B11</f>
        <v>Facilidad de implmentación</v>
      </c>
      <c r="C21" s="42"/>
      <c r="D21" s="42"/>
      <c r="E21" s="42"/>
      <c r="F21" s="45" t="str">
        <f>+Pesos!C11</f>
        <v>Se refiere a la capacidad de implementar y diseñar rápidamente en la solución con mínimas habilidades especializadas y sin la experiencia de un consultor.</v>
      </c>
      <c r="G21" s="46"/>
      <c r="H21" s="46"/>
      <c r="I21" s="46"/>
      <c r="J21" s="46"/>
      <c r="K21" s="46"/>
      <c r="L21" s="46"/>
      <c r="M21" s="47"/>
      <c r="N21" s="21">
        <f>+HLOOKUP($D$9,Pesos!$A$2:$G$14,A21,0)</f>
        <v>0.2</v>
      </c>
      <c r="O21" s="20"/>
    </row>
    <row r="22" spans="1:15" s="28" customFormat="1" ht="37.5" customHeight="1" x14ac:dyDescent="0.25">
      <c r="A22" s="27">
        <f>+Pesos!A12</f>
        <v>11</v>
      </c>
      <c r="B22" s="42" t="str">
        <f>+Pesos!B12</f>
        <v>Facilidad de Uso</v>
      </c>
      <c r="C22" s="42"/>
      <c r="D22" s="42"/>
      <c r="E22" s="42"/>
      <c r="F22" s="45" t="str">
        <f>+Pesos!C12</f>
        <v>Se refiere al uso de la solución, tanto desde el punto de vista administrativo como de usuario final. Incluye satisfacción del usuario final, facilidad de adopción, la eficacia y la facilidad de soporte.</v>
      </c>
      <c r="G22" s="46"/>
      <c r="H22" s="46"/>
      <c r="I22" s="46"/>
      <c r="J22" s="46"/>
      <c r="K22" s="46"/>
      <c r="L22" s="46"/>
      <c r="M22" s="47"/>
      <c r="N22" s="21">
        <f>+HLOOKUP($D$9,Pesos!$A$2:$G$14,A22,0)</f>
        <v>0.17</v>
      </c>
      <c r="O22" s="20"/>
    </row>
    <row r="23" spans="1:15" s="28" customFormat="1" ht="37.5" customHeight="1" x14ac:dyDescent="0.25">
      <c r="A23" s="27">
        <f>+Pesos!A13</f>
        <v>12</v>
      </c>
      <c r="B23" s="42" t="str">
        <f>+Pesos!B13</f>
        <v>Presupuesto Híbrido (On-Premise/Cloud)</v>
      </c>
      <c r="C23" s="42"/>
      <c r="D23" s="42"/>
      <c r="E23" s="42"/>
      <c r="F23" s="45" t="str">
        <f>+Pesos!C13</f>
        <v>Se refiere a la capacidad del proveedor para proporcionar opciones "en sitio" y en la nube, así como la capacidad de integrarlas en un ambiente híbrido.</v>
      </c>
      <c r="G23" s="46"/>
      <c r="H23" s="46"/>
      <c r="I23" s="46"/>
      <c r="J23" s="46"/>
      <c r="K23" s="46"/>
      <c r="L23" s="46"/>
      <c r="M23" s="47"/>
      <c r="N23" s="21">
        <f>+HLOOKUP($D$9,Pesos!$A$2:$G$14,A23,0)</f>
        <v>0</v>
      </c>
      <c r="O23" s="20"/>
    </row>
    <row r="24" spans="1:15" s="28" customFormat="1" ht="51.75" customHeight="1" x14ac:dyDescent="0.25">
      <c r="A24" s="27">
        <f>+Pesos!A14</f>
        <v>13</v>
      </c>
      <c r="B24" s="42" t="str">
        <f>+Pesos!B14</f>
        <v>Planificación corporativa y Modelamiento</v>
      </c>
      <c r="C24" s="42"/>
      <c r="D24" s="42"/>
      <c r="E24" s="42"/>
      <c r="F24" s="45" t="str">
        <f>+Pesos!C14</f>
        <v>Esta capacidad incluye modelamientos de planificación financiera complejos que permitan soportar requerimientos a corto y largo plazo. El área financiera necesita modelos que sean fáciles de contruir y mantener, permitiendo modificaciones frecuentes de los supuestos financieros y apalancamiento adicional en fuentes de datos internas  y externas que provean soporte para la toma de decisiones.</v>
      </c>
      <c r="G24" s="46"/>
      <c r="H24" s="46"/>
      <c r="I24" s="46"/>
      <c r="J24" s="46"/>
      <c r="K24" s="46"/>
      <c r="L24" s="46"/>
      <c r="M24" s="47"/>
      <c r="N24" s="21">
        <f>+HLOOKUP($D$9,Pesos!$A$2:$G$14,A24,0)</f>
        <v>0.05</v>
      </c>
      <c r="O24" s="20"/>
    </row>
    <row r="25" spans="1:15" x14ac:dyDescent="0.25">
      <c r="B25" s="41" t="str">
        <f>+Pesos!B15</f>
        <v>Total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29">
        <f>SUM(N14:N24)</f>
        <v>1</v>
      </c>
      <c r="O25" s="40">
        <f>IF(SUM(O14:O24)=0,0,IF(SUM(O14:O24)&lt;&gt;1,"ERROR DEBE SUMAR 100%",SUM(O14:O24)))</f>
        <v>0</v>
      </c>
    </row>
  </sheetData>
  <sheetProtection algorithmName="SHA-512" hashValue="bIPFKjCjU4aC90rdanGDoseu+lrUUy+b2qw58qzYdKfyT3qPs+m04sFpPMpGJq+0pWdxraGZteAZ6Gjc/sXbUw==" saltValue="nizSWGDWJUyF9x6uomrhLw==" spinCount="100000" sheet="1" objects="1" scenarios="1"/>
  <mergeCells count="38">
    <mergeCell ref="I2:P2"/>
    <mergeCell ref="J3:P3"/>
    <mergeCell ref="J4:P4"/>
    <mergeCell ref="J5:P5"/>
    <mergeCell ref="B2:G2"/>
    <mergeCell ref="B3:G3"/>
    <mergeCell ref="B4:G4"/>
    <mergeCell ref="B5:G5"/>
    <mergeCell ref="B9:C9"/>
    <mergeCell ref="B10:C10"/>
    <mergeCell ref="D9:F9"/>
    <mergeCell ref="F15:M15"/>
    <mergeCell ref="F16:M16"/>
    <mergeCell ref="F17:M17"/>
    <mergeCell ref="F18:M18"/>
    <mergeCell ref="J6:P6"/>
    <mergeCell ref="D10:F10"/>
    <mergeCell ref="F24:M24"/>
    <mergeCell ref="F20:M20"/>
    <mergeCell ref="F21:M21"/>
    <mergeCell ref="F22:M22"/>
    <mergeCell ref="F23:M23"/>
    <mergeCell ref="B25:M25"/>
    <mergeCell ref="B24:E24"/>
    <mergeCell ref="B19:E19"/>
    <mergeCell ref="B13:E13"/>
    <mergeCell ref="B14:E14"/>
    <mergeCell ref="B15:E15"/>
    <mergeCell ref="B16:E16"/>
    <mergeCell ref="B17:E17"/>
    <mergeCell ref="B18:E18"/>
    <mergeCell ref="F13:M13"/>
    <mergeCell ref="F14:M14"/>
    <mergeCell ref="B20:E20"/>
    <mergeCell ref="B21:E21"/>
    <mergeCell ref="B22:E22"/>
    <mergeCell ref="B23:E23"/>
    <mergeCell ref="F19:M19"/>
  </mergeCells>
  <conditionalFormatting sqref="O25">
    <cfRule type="cellIs" dxfId="2" priority="1" operator="notEqual">
      <formula>1</formula>
    </cfRule>
  </conditionalFormatting>
  <dataValidations count="2">
    <dataValidation allowBlank="1" showInputMessage="1" prompt="Ingrese el peso (%) que desea asignar a cada cirterio" sqref="O14:O24"/>
    <dataValidation type="list" allowBlank="1" showInputMessage="1" showErrorMessage="1" prompt="Seleccione el caso al que pertenence su empresa" sqref="D9:F9">
      <formula1>$I$3:$I$6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C4" sqref="C4"/>
    </sheetView>
  </sheetViews>
  <sheetFormatPr baseColWidth="10" defaultRowHeight="15" x14ac:dyDescent="0.25"/>
  <cols>
    <col min="1" max="1" width="1.85546875" style="1" customWidth="1"/>
    <col min="2" max="2" width="44.42578125" customWidth="1"/>
    <col min="3" max="3" width="65.140625" customWidth="1"/>
    <col min="4" max="7" width="16.85546875" customWidth="1"/>
  </cols>
  <sheetData>
    <row r="1" spans="1:7" ht="9.75" customHeight="1" x14ac:dyDescent="0.25"/>
    <row r="2" spans="1:7" ht="15.75" x14ac:dyDescent="0.25">
      <c r="A2" s="1">
        <v>1</v>
      </c>
      <c r="D2" s="11" t="s">
        <v>1</v>
      </c>
      <c r="E2" s="11" t="s">
        <v>2</v>
      </c>
      <c r="F2" s="11" t="s">
        <v>3</v>
      </c>
      <c r="G2" s="11" t="s">
        <v>4</v>
      </c>
    </row>
    <row r="3" spans="1:7" ht="36" customHeight="1" x14ac:dyDescent="0.25">
      <c r="A3" s="1">
        <v>2</v>
      </c>
      <c r="B3" s="12" t="s">
        <v>9</v>
      </c>
      <c r="C3" s="12" t="s">
        <v>8</v>
      </c>
      <c r="D3" s="10" t="s">
        <v>48</v>
      </c>
      <c r="E3" s="10" t="s">
        <v>13</v>
      </c>
      <c r="F3" s="10" t="s">
        <v>14</v>
      </c>
      <c r="G3" s="10" t="s">
        <v>15</v>
      </c>
    </row>
    <row r="4" spans="1:7" ht="63.75" x14ac:dyDescent="0.25">
      <c r="A4" s="1">
        <v>3</v>
      </c>
      <c r="B4" s="4" t="s">
        <v>16</v>
      </c>
      <c r="C4" s="16" t="s">
        <v>51</v>
      </c>
      <c r="D4" s="8">
        <v>0.15</v>
      </c>
      <c r="E4" s="8">
        <v>0.14000000000000001</v>
      </c>
      <c r="F4" s="8">
        <v>0.05</v>
      </c>
      <c r="G4" s="8">
        <v>0.03</v>
      </c>
    </row>
    <row r="5" spans="1:7" ht="51" x14ac:dyDescent="0.25">
      <c r="A5" s="1">
        <v>4</v>
      </c>
      <c r="B5" s="4" t="s">
        <v>17</v>
      </c>
      <c r="C5" s="16" t="s">
        <v>46</v>
      </c>
      <c r="D5" s="8">
        <v>0</v>
      </c>
      <c r="E5" s="8">
        <v>0.05</v>
      </c>
      <c r="F5" s="8">
        <v>0.15</v>
      </c>
      <c r="G5" s="8">
        <v>0</v>
      </c>
    </row>
    <row r="6" spans="1:7" ht="63.75" x14ac:dyDescent="0.25">
      <c r="A6" s="1">
        <v>5</v>
      </c>
      <c r="B6" s="4" t="s">
        <v>18</v>
      </c>
      <c r="C6" s="16" t="s">
        <v>47</v>
      </c>
      <c r="D6" s="8">
        <v>0.25</v>
      </c>
      <c r="E6" s="8">
        <v>0.15</v>
      </c>
      <c r="F6" s="8">
        <v>0.1</v>
      </c>
      <c r="G6" s="8">
        <v>0.15</v>
      </c>
    </row>
    <row r="7" spans="1:7" ht="89.25" x14ac:dyDescent="0.25">
      <c r="A7" s="1">
        <v>6</v>
      </c>
      <c r="B7" s="4" t="s">
        <v>19</v>
      </c>
      <c r="C7" s="16" t="s">
        <v>50</v>
      </c>
      <c r="D7" s="8">
        <v>0</v>
      </c>
      <c r="E7" s="8">
        <v>0.1</v>
      </c>
      <c r="F7" s="8">
        <v>0.25</v>
      </c>
      <c r="G7" s="8">
        <v>0.09</v>
      </c>
    </row>
    <row r="8" spans="1:7" ht="25.5" x14ac:dyDescent="0.25">
      <c r="A8" s="1">
        <v>7</v>
      </c>
      <c r="B8" s="4" t="s">
        <v>53</v>
      </c>
      <c r="C8" s="16" t="s">
        <v>52</v>
      </c>
      <c r="D8" s="8">
        <v>0</v>
      </c>
      <c r="E8" s="8">
        <v>0.02</v>
      </c>
      <c r="F8" s="8">
        <v>0.05</v>
      </c>
      <c r="G8" s="8">
        <v>0</v>
      </c>
    </row>
    <row r="9" spans="1:7" ht="38.25" x14ac:dyDescent="0.25">
      <c r="A9" s="1">
        <v>8</v>
      </c>
      <c r="B9" s="4" t="s">
        <v>54</v>
      </c>
      <c r="C9" s="16" t="s">
        <v>55</v>
      </c>
      <c r="D9" s="8">
        <v>0.03</v>
      </c>
      <c r="E9" s="8">
        <v>0.04</v>
      </c>
      <c r="F9" s="8">
        <v>0.05</v>
      </c>
      <c r="G9" s="8">
        <v>0.03</v>
      </c>
    </row>
    <row r="10" spans="1:7" ht="63.75" x14ac:dyDescent="0.25">
      <c r="A10" s="1">
        <v>9</v>
      </c>
      <c r="B10" s="4" t="s">
        <v>20</v>
      </c>
      <c r="C10" s="16" t="s">
        <v>56</v>
      </c>
      <c r="D10" s="8">
        <v>0.15</v>
      </c>
      <c r="E10" s="8">
        <v>0.1</v>
      </c>
      <c r="F10" s="8">
        <v>0.05</v>
      </c>
      <c r="G10" s="8">
        <v>0.15</v>
      </c>
    </row>
    <row r="11" spans="1:7" ht="25.5" x14ac:dyDescent="0.25">
      <c r="A11" s="1">
        <v>10</v>
      </c>
      <c r="B11" s="4" t="s">
        <v>21</v>
      </c>
      <c r="C11" s="16" t="s">
        <v>57</v>
      </c>
      <c r="D11" s="8">
        <v>0.2</v>
      </c>
      <c r="E11" s="8">
        <v>0.15</v>
      </c>
      <c r="F11" s="8">
        <v>0.05</v>
      </c>
      <c r="G11" s="8">
        <v>0.15</v>
      </c>
    </row>
    <row r="12" spans="1:7" ht="38.25" x14ac:dyDescent="0.25">
      <c r="A12" s="1">
        <v>11</v>
      </c>
      <c r="B12" s="4" t="s">
        <v>22</v>
      </c>
      <c r="C12" s="16" t="s">
        <v>58</v>
      </c>
      <c r="D12" s="8">
        <v>0.17</v>
      </c>
      <c r="E12" s="8">
        <v>0.1</v>
      </c>
      <c r="F12" s="8">
        <v>0.05</v>
      </c>
      <c r="G12" s="8">
        <v>0.1</v>
      </c>
    </row>
    <row r="13" spans="1:7" ht="25.5" x14ac:dyDescent="0.25">
      <c r="A13" s="1">
        <v>12</v>
      </c>
      <c r="B13" s="4" t="s">
        <v>49</v>
      </c>
      <c r="C13" s="16" t="s">
        <v>59</v>
      </c>
      <c r="D13" s="8">
        <v>0</v>
      </c>
      <c r="E13" s="8">
        <v>0</v>
      </c>
      <c r="F13" s="8">
        <v>0</v>
      </c>
      <c r="G13" s="8">
        <v>0.1</v>
      </c>
    </row>
    <row r="14" spans="1:7" ht="76.5" x14ac:dyDescent="0.25">
      <c r="A14" s="1">
        <v>13</v>
      </c>
      <c r="B14" s="14" t="s">
        <v>23</v>
      </c>
      <c r="C14" s="17" t="s">
        <v>60</v>
      </c>
      <c r="D14" s="8">
        <v>0.05</v>
      </c>
      <c r="E14" s="8">
        <v>0.15</v>
      </c>
      <c r="F14" s="8">
        <v>0.2</v>
      </c>
      <c r="G14" s="8">
        <v>0.2</v>
      </c>
    </row>
    <row r="15" spans="1:7" x14ac:dyDescent="0.25">
      <c r="B15" s="70" t="s">
        <v>26</v>
      </c>
      <c r="C15" s="70"/>
      <c r="D15" s="13">
        <f>SUM(D4:D14)</f>
        <v>1</v>
      </c>
      <c r="E15" s="9">
        <f t="shared" ref="E15:G15" si="0">SUM(E4:E14)</f>
        <v>1</v>
      </c>
      <c r="F15" s="9">
        <f t="shared" si="0"/>
        <v>1.0000000000000002</v>
      </c>
      <c r="G15" s="9">
        <f t="shared" si="0"/>
        <v>1</v>
      </c>
    </row>
  </sheetData>
  <sheetProtection algorithmName="SHA-512" hashValue="T93R2Sb7dvf9sBnNbkSVPZsTkb7FSwlVWB8K7fNOKQZX/AsDqNvCCVrdPFG00udEUGW/jllgQoAHFNtD3Ryc0A==" saltValue="kV6KTdfaCqfhsSC5b3HWtA==" spinCount="100000" sheet="1" objects="1" scenarios="1"/>
  <mergeCells count="1">
    <mergeCell ref="B15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3"/>
  <sheetViews>
    <sheetView showGridLines="0" workbookViewId="0">
      <selection activeCell="B5" sqref="B5"/>
    </sheetView>
  </sheetViews>
  <sheetFormatPr baseColWidth="10" defaultRowHeight="15" x14ac:dyDescent="0.25"/>
  <cols>
    <col min="1" max="1" width="1.85546875" customWidth="1"/>
    <col min="2" max="2" width="49.5703125" bestFit="1" customWidth="1"/>
    <col min="3" max="19" width="5.7109375" style="7" customWidth="1"/>
  </cols>
  <sheetData>
    <row r="2" spans="2:19" ht="100.5" x14ac:dyDescent="0.25">
      <c r="B2" s="2" t="str">
        <f>+Pesos!B3</f>
        <v>Características Críticas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3" t="s">
        <v>34</v>
      </c>
      <c r="K2" s="3" t="s">
        <v>35</v>
      </c>
      <c r="L2" s="3" t="s">
        <v>36</v>
      </c>
      <c r="M2" s="3" t="s">
        <v>37</v>
      </c>
      <c r="N2" s="3" t="s">
        <v>38</v>
      </c>
      <c r="O2" s="3" t="s">
        <v>39</v>
      </c>
      <c r="P2" s="3" t="s">
        <v>40</v>
      </c>
      <c r="Q2" s="3" t="s">
        <v>41</v>
      </c>
      <c r="R2" s="3" t="s">
        <v>42</v>
      </c>
      <c r="S2" s="3" t="s">
        <v>43</v>
      </c>
    </row>
    <row r="3" spans="2:19" s="6" customFormat="1" ht="20.25" customHeight="1" x14ac:dyDescent="0.25">
      <c r="B3" s="4" t="str">
        <f>+Pesos!B4</f>
        <v>Cierre Financiero e Informes</v>
      </c>
      <c r="C3" s="5">
        <v>3.9</v>
      </c>
      <c r="D3" s="5">
        <v>2.9</v>
      </c>
      <c r="E3" s="5">
        <v>3.6</v>
      </c>
      <c r="F3" s="5">
        <v>3.5</v>
      </c>
      <c r="G3" s="5">
        <v>4.2</v>
      </c>
      <c r="H3" s="5">
        <v>3</v>
      </c>
      <c r="I3" s="5">
        <v>3.8</v>
      </c>
      <c r="J3" s="5">
        <v>3.8</v>
      </c>
      <c r="K3" s="5">
        <v>2.8</v>
      </c>
      <c r="L3" s="5">
        <v>3.2</v>
      </c>
      <c r="M3" s="5">
        <v>3.9</v>
      </c>
      <c r="N3" s="5">
        <v>2.9</v>
      </c>
      <c r="O3" s="5">
        <v>3.2</v>
      </c>
      <c r="P3" s="5">
        <v>3.5</v>
      </c>
      <c r="Q3" s="5">
        <v>4.2</v>
      </c>
      <c r="R3" s="5">
        <v>3.9</v>
      </c>
      <c r="S3" s="5">
        <v>2.9</v>
      </c>
    </row>
    <row r="4" spans="2:19" s="6" customFormat="1" ht="20.25" customHeight="1" x14ac:dyDescent="0.25">
      <c r="B4" s="4" t="str">
        <f>+Pesos!B5</f>
        <v>Cierre Finanicero Complejo e Informes</v>
      </c>
      <c r="C4" s="5">
        <v>2.5</v>
      </c>
      <c r="D4" s="5">
        <v>1.9</v>
      </c>
      <c r="E4" s="5">
        <v>3</v>
      </c>
      <c r="F4" s="5">
        <v>2.5</v>
      </c>
      <c r="G4" s="5">
        <v>3.3</v>
      </c>
      <c r="H4" s="5">
        <v>2.8</v>
      </c>
      <c r="I4" s="5">
        <v>3.5</v>
      </c>
      <c r="J4" s="5">
        <v>3.7</v>
      </c>
      <c r="K4" s="5">
        <v>4.4000000000000004</v>
      </c>
      <c r="L4" s="5">
        <v>2.4</v>
      </c>
      <c r="M4" s="5">
        <v>2.6</v>
      </c>
      <c r="N4" s="5">
        <v>4.3</v>
      </c>
      <c r="O4" s="5">
        <v>2.8</v>
      </c>
      <c r="P4" s="5">
        <v>2.5</v>
      </c>
      <c r="Q4" s="5">
        <v>4.3</v>
      </c>
      <c r="R4" s="5">
        <v>3.8</v>
      </c>
      <c r="S4" s="5">
        <v>1.2</v>
      </c>
    </row>
    <row r="5" spans="2:19" s="6" customFormat="1" ht="20.25" customHeight="1" x14ac:dyDescent="0.25">
      <c r="B5" s="4" t="str">
        <f>+Pesos!B6</f>
        <v>Presupuesto/Plan Finanicero</v>
      </c>
      <c r="C5" s="5">
        <v>4.2</v>
      </c>
      <c r="D5" s="5">
        <v>3.9</v>
      </c>
      <c r="E5" s="5">
        <v>3.7</v>
      </c>
      <c r="F5" s="5">
        <v>3.8</v>
      </c>
      <c r="G5" s="5">
        <v>3.7</v>
      </c>
      <c r="H5" s="5">
        <v>4</v>
      </c>
      <c r="I5" s="5">
        <v>3.8</v>
      </c>
      <c r="J5" s="5">
        <v>3.7</v>
      </c>
      <c r="K5" s="5">
        <v>3.5</v>
      </c>
      <c r="L5" s="5">
        <v>3.8</v>
      </c>
      <c r="M5" s="5">
        <v>4</v>
      </c>
      <c r="N5" s="5">
        <v>3.5</v>
      </c>
      <c r="O5" s="5">
        <v>4</v>
      </c>
      <c r="P5" s="5">
        <v>3.9</v>
      </c>
      <c r="Q5" s="5">
        <v>4</v>
      </c>
      <c r="R5" s="5">
        <v>3.2</v>
      </c>
      <c r="S5" s="5">
        <v>3.9</v>
      </c>
    </row>
    <row r="6" spans="2:19" s="6" customFormat="1" ht="20.25" customHeight="1" x14ac:dyDescent="0.25">
      <c r="B6" s="4" t="str">
        <f>+Pesos!B7</f>
        <v>Presupuesto/Plan Financiero Complejo</v>
      </c>
      <c r="C6" s="5">
        <v>3.1</v>
      </c>
      <c r="D6" s="5">
        <v>4.5</v>
      </c>
      <c r="E6" s="5">
        <v>4</v>
      </c>
      <c r="F6" s="5">
        <v>4</v>
      </c>
      <c r="G6" s="5">
        <v>3.3</v>
      </c>
      <c r="H6" s="5">
        <v>4.5999999999999996</v>
      </c>
      <c r="I6" s="5">
        <v>3.8</v>
      </c>
      <c r="J6" s="5">
        <v>3.8</v>
      </c>
      <c r="K6" s="5">
        <v>4.5</v>
      </c>
      <c r="L6" s="5">
        <v>4</v>
      </c>
      <c r="M6" s="5">
        <v>3.1</v>
      </c>
      <c r="N6" s="5">
        <v>4.5</v>
      </c>
      <c r="O6" s="5">
        <v>4.5</v>
      </c>
      <c r="P6" s="5">
        <v>3.2</v>
      </c>
      <c r="Q6" s="5">
        <v>3.4</v>
      </c>
      <c r="R6" s="5">
        <v>3</v>
      </c>
      <c r="S6" s="5">
        <v>3.4</v>
      </c>
    </row>
    <row r="7" spans="2:19" s="6" customFormat="1" ht="20.25" customHeight="1" x14ac:dyDescent="0.25">
      <c r="B7" s="4" t="str">
        <f>+Pesos!B8</f>
        <v>Gestión de Comunicación - XBRL</v>
      </c>
      <c r="C7" s="5">
        <v>2</v>
      </c>
      <c r="D7" s="5">
        <v>1</v>
      </c>
      <c r="E7" s="5">
        <v>1</v>
      </c>
      <c r="F7" s="5">
        <v>1</v>
      </c>
      <c r="G7" s="5">
        <v>3.4</v>
      </c>
      <c r="H7" s="5">
        <v>4.0999999999999996</v>
      </c>
      <c r="I7" s="5">
        <v>2</v>
      </c>
      <c r="J7" s="5">
        <v>2.7</v>
      </c>
      <c r="K7" s="5">
        <v>4.0999999999999996</v>
      </c>
      <c r="L7" s="5">
        <v>1</v>
      </c>
      <c r="M7" s="5">
        <v>2</v>
      </c>
      <c r="N7" s="5">
        <v>4.0999999999999996</v>
      </c>
      <c r="O7" s="5">
        <v>1</v>
      </c>
      <c r="P7" s="5">
        <v>2</v>
      </c>
      <c r="Q7" s="5">
        <v>4.0999999999999996</v>
      </c>
      <c r="R7" s="5">
        <v>1</v>
      </c>
      <c r="S7" s="5">
        <v>1</v>
      </c>
    </row>
    <row r="8" spans="2:19" s="6" customFormat="1" ht="20.25" customHeight="1" x14ac:dyDescent="0.25">
      <c r="B8" s="4" t="str">
        <f>+Pesos!B9</f>
        <v>Gestión de Comunicación - Informes de Desempeño</v>
      </c>
      <c r="C8" s="5">
        <v>2</v>
      </c>
      <c r="D8" s="5">
        <v>1</v>
      </c>
      <c r="E8" s="5">
        <v>1</v>
      </c>
      <c r="F8" s="5">
        <v>1</v>
      </c>
      <c r="G8" s="5">
        <v>3.6</v>
      </c>
      <c r="H8" s="5">
        <v>4.2</v>
      </c>
      <c r="I8" s="5">
        <v>1</v>
      </c>
      <c r="J8" s="5">
        <v>2.7</v>
      </c>
      <c r="K8" s="5">
        <v>4.2</v>
      </c>
      <c r="L8" s="5">
        <v>1</v>
      </c>
      <c r="M8" s="5">
        <v>2</v>
      </c>
      <c r="N8" s="5">
        <v>4.2</v>
      </c>
      <c r="O8" s="5">
        <v>1</v>
      </c>
      <c r="P8" s="5">
        <v>2</v>
      </c>
      <c r="Q8" s="5">
        <v>4</v>
      </c>
      <c r="R8" s="5">
        <v>1</v>
      </c>
      <c r="S8" s="5">
        <v>3.8</v>
      </c>
    </row>
    <row r="9" spans="2:19" s="6" customFormat="1" ht="20.25" customHeight="1" x14ac:dyDescent="0.25">
      <c r="B9" s="4" t="str">
        <f>+Pesos!B10</f>
        <v>Facilidad de Mantenimiento/Actualización</v>
      </c>
      <c r="C9" s="5">
        <v>4.5</v>
      </c>
      <c r="D9" s="5">
        <v>4.4000000000000004</v>
      </c>
      <c r="E9" s="5">
        <v>3.7</v>
      </c>
      <c r="F9" s="5">
        <v>3.7</v>
      </c>
      <c r="G9" s="5">
        <v>4.5</v>
      </c>
      <c r="H9" s="5">
        <v>2.2000000000000002</v>
      </c>
      <c r="I9" s="5">
        <v>3</v>
      </c>
      <c r="J9" s="5">
        <v>3.3</v>
      </c>
      <c r="K9" s="5">
        <v>2</v>
      </c>
      <c r="L9" s="5">
        <v>3.9</v>
      </c>
      <c r="M9" s="5">
        <v>3.8</v>
      </c>
      <c r="N9" s="5">
        <v>2</v>
      </c>
      <c r="O9" s="5">
        <v>2.2999999999999998</v>
      </c>
      <c r="P9" s="5">
        <v>3.9</v>
      </c>
      <c r="Q9" s="5">
        <v>3.8</v>
      </c>
      <c r="R9" s="5">
        <v>2.2000000000000002</v>
      </c>
      <c r="S9" s="5">
        <v>4.5</v>
      </c>
    </row>
    <row r="10" spans="2:19" s="6" customFormat="1" ht="20.25" customHeight="1" x14ac:dyDescent="0.25">
      <c r="B10" s="4" t="str">
        <f>+Pesos!B11</f>
        <v>Facilidad de implmentación</v>
      </c>
      <c r="C10" s="5">
        <v>4.5</v>
      </c>
      <c r="D10" s="5">
        <v>3.7</v>
      </c>
      <c r="E10" s="5">
        <v>4.3</v>
      </c>
      <c r="F10" s="5">
        <v>4</v>
      </c>
      <c r="G10" s="5">
        <v>4.3</v>
      </c>
      <c r="H10" s="5">
        <v>2.1</v>
      </c>
      <c r="I10" s="5">
        <v>3</v>
      </c>
      <c r="J10" s="5">
        <v>3.6</v>
      </c>
      <c r="K10" s="5">
        <v>1.9</v>
      </c>
      <c r="L10" s="5">
        <v>4</v>
      </c>
      <c r="M10" s="5">
        <v>4</v>
      </c>
      <c r="N10" s="5">
        <v>1.9</v>
      </c>
      <c r="O10" s="5">
        <v>2.2000000000000002</v>
      </c>
      <c r="P10" s="5">
        <v>4</v>
      </c>
      <c r="Q10" s="5">
        <v>3.8</v>
      </c>
      <c r="R10" s="5">
        <v>2.2000000000000002</v>
      </c>
      <c r="S10" s="5">
        <v>3.5</v>
      </c>
    </row>
    <row r="11" spans="2:19" s="6" customFormat="1" ht="20.25" customHeight="1" x14ac:dyDescent="0.25">
      <c r="B11" s="4" t="str">
        <f>+Pesos!B12</f>
        <v>Facilidad de Uso</v>
      </c>
      <c r="C11" s="5">
        <v>4.4000000000000004</v>
      </c>
      <c r="D11" s="5">
        <v>4.2</v>
      </c>
      <c r="E11" s="5">
        <v>4</v>
      </c>
      <c r="F11" s="5">
        <v>3.9</v>
      </c>
      <c r="G11" s="5">
        <v>4.4000000000000004</v>
      </c>
      <c r="H11" s="5">
        <v>3.5</v>
      </c>
      <c r="I11" s="5">
        <v>3.3</v>
      </c>
      <c r="J11" s="5">
        <v>3.7</v>
      </c>
      <c r="K11" s="5">
        <v>3.3</v>
      </c>
      <c r="L11" s="5">
        <v>3.9</v>
      </c>
      <c r="M11" s="5">
        <v>4.3</v>
      </c>
      <c r="N11" s="5">
        <v>3.3</v>
      </c>
      <c r="O11" s="5">
        <v>3.3</v>
      </c>
      <c r="P11" s="5">
        <v>4.0999999999999996</v>
      </c>
      <c r="Q11" s="5">
        <v>4</v>
      </c>
      <c r="R11" s="5">
        <v>3.1</v>
      </c>
      <c r="S11" s="5">
        <v>4.3</v>
      </c>
    </row>
    <row r="12" spans="2:19" s="6" customFormat="1" ht="20.25" customHeight="1" x14ac:dyDescent="0.25">
      <c r="B12" s="4" t="str">
        <f>+Pesos!B13</f>
        <v>Presupuesto Híbrido (On-Premise/Cloud)</v>
      </c>
      <c r="C12" s="5">
        <v>1</v>
      </c>
      <c r="D12" s="5">
        <v>1</v>
      </c>
      <c r="E12" s="5">
        <v>2.5</v>
      </c>
      <c r="F12" s="5">
        <v>2.2999999999999998</v>
      </c>
      <c r="G12" s="5">
        <v>1</v>
      </c>
      <c r="H12" s="5">
        <v>2.5</v>
      </c>
      <c r="I12" s="5">
        <v>2.5</v>
      </c>
      <c r="J12" s="5">
        <v>2.5</v>
      </c>
      <c r="K12" s="5">
        <v>2.8</v>
      </c>
      <c r="L12" s="5">
        <v>1.2</v>
      </c>
      <c r="M12" s="5">
        <v>1</v>
      </c>
      <c r="N12" s="5">
        <v>2.8</v>
      </c>
      <c r="O12" s="5">
        <v>2</v>
      </c>
      <c r="P12" s="5">
        <v>2.2000000000000002</v>
      </c>
      <c r="Q12" s="5">
        <v>2.8</v>
      </c>
      <c r="R12" s="5">
        <v>1</v>
      </c>
      <c r="S12" s="5">
        <v>1</v>
      </c>
    </row>
    <row r="13" spans="2:19" s="6" customFormat="1" ht="20.25" customHeight="1" x14ac:dyDescent="0.25">
      <c r="B13" s="4" t="str">
        <f>+Pesos!B14</f>
        <v>Planificación corporativa y Modelamiento</v>
      </c>
      <c r="C13" s="5">
        <v>3.7</v>
      </c>
      <c r="D13" s="5">
        <v>4.5</v>
      </c>
      <c r="E13" s="5">
        <v>3.8</v>
      </c>
      <c r="F13" s="5">
        <v>4.2</v>
      </c>
      <c r="G13" s="5">
        <v>3.8</v>
      </c>
      <c r="H13" s="5">
        <v>4.5999999999999996</v>
      </c>
      <c r="I13" s="5">
        <v>3.8</v>
      </c>
      <c r="J13" s="5">
        <v>3.7</v>
      </c>
      <c r="K13" s="5">
        <v>4.4000000000000004</v>
      </c>
      <c r="L13" s="5">
        <v>4</v>
      </c>
      <c r="M13" s="5">
        <v>3.5</v>
      </c>
      <c r="N13" s="5">
        <v>4.5</v>
      </c>
      <c r="O13" s="5">
        <v>4.5999999999999996</v>
      </c>
      <c r="P13" s="5">
        <v>3.5</v>
      </c>
      <c r="Q13" s="5">
        <v>3.5</v>
      </c>
      <c r="R13" s="5">
        <v>2.8</v>
      </c>
      <c r="S13" s="5">
        <v>3.8</v>
      </c>
    </row>
  </sheetData>
  <sheetProtection algorithmName="SHA-512" hashValue="FYzZPKPN4pxvYEOwhVwPjKnyQROBjS1uszEbDPa2mEMW40fIlkUAJP8Sorugga948wHc3p0Op6EwEL8VkMmHCQ==" saltValue="XDlh/HhEtWSIULjhojy7iQ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8"/>
  <sheetViews>
    <sheetView showGridLines="0" topLeftCell="A7" workbookViewId="0">
      <selection activeCell="C22" sqref="C22"/>
    </sheetView>
  </sheetViews>
  <sheetFormatPr baseColWidth="10" defaultRowHeight="15" x14ac:dyDescent="0.25"/>
  <cols>
    <col min="1" max="1" width="1.85546875" customWidth="1"/>
    <col min="2" max="2" width="9.5703125" customWidth="1"/>
    <col min="3" max="3" width="66.7109375" customWidth="1"/>
    <col min="4" max="20" width="6.42578125" style="7" customWidth="1"/>
  </cols>
  <sheetData>
    <row r="2" spans="2:21" ht="100.5" x14ac:dyDescent="0.25">
      <c r="B2" s="71" t="s">
        <v>61</v>
      </c>
      <c r="C2" s="72"/>
      <c r="D2" s="3" t="str">
        <f>+Scores!C2</f>
        <v>Adaptive Insights</v>
      </c>
      <c r="E2" s="3" t="str">
        <f>+Scores!D2</f>
        <v>Anaplan</v>
      </c>
      <c r="F2" s="3" t="str">
        <f>+Scores!E2</f>
        <v>Axiom EPM</v>
      </c>
      <c r="G2" s="3" t="str">
        <f>+Scores!F2</f>
        <v>Board International</v>
      </c>
      <c r="H2" s="3" t="str">
        <f>+Scores!G2</f>
        <v>Host Analytics</v>
      </c>
      <c r="I2" s="3" t="str">
        <f>+Scores!H2</f>
        <v>IBM</v>
      </c>
      <c r="J2" s="3" t="str">
        <f>+Scores!I2</f>
        <v>Infor</v>
      </c>
      <c r="K2" s="3" t="str">
        <f>+Scores!J2</f>
        <v>Longview Solutions</v>
      </c>
      <c r="L2" s="3" t="str">
        <f>+Scores!K2</f>
        <v>Oracle</v>
      </c>
      <c r="M2" s="3" t="str">
        <f>+Scores!L2</f>
        <v>prevero</v>
      </c>
      <c r="N2" s="3" t="str">
        <f>+Scores!M2</f>
        <v>Prophix</v>
      </c>
      <c r="O2" s="3" t="str">
        <f>+Scores!N2</f>
        <v>SAP</v>
      </c>
      <c r="P2" s="3" t="str">
        <f>+Scores!O2</f>
        <v>SAS Institute</v>
      </c>
      <c r="Q2" s="3" t="str">
        <f>+Scores!P2</f>
        <v>Solver</v>
      </c>
      <c r="R2" s="3" t="str">
        <f>+Scores!Q2</f>
        <v>Tagetik</v>
      </c>
      <c r="S2" s="3" t="str">
        <f>+Scores!R2</f>
        <v>Talentia Software</v>
      </c>
      <c r="T2" s="3" t="str">
        <f>+Scores!S2</f>
        <v>Tidemark</v>
      </c>
    </row>
    <row r="3" spans="2:21" s="6" customFormat="1" ht="20.25" customHeight="1" x14ac:dyDescent="0.25">
      <c r="B3" s="19" t="str">
        <f>+Hoja1!I3</f>
        <v>Caso 1:</v>
      </c>
      <c r="C3" s="4" t="str">
        <f>+Hoja1!J3</f>
        <v>Empresas con ingresos de hasta USD. 250 Millones</v>
      </c>
      <c r="D3" s="18">
        <f>+SUMPRODUCT(Pesos!$D$4:$D$14,Scores!C3:C13)</f>
        <v>4.2029999999999994</v>
      </c>
      <c r="E3" s="18">
        <f>+SUMPRODUCT(Pesos!$D$4:$D$14,Scores!D3:D13)</f>
        <v>3.7790000000000004</v>
      </c>
      <c r="F3" s="18">
        <f>+SUMPRODUCT(Pesos!$D$4:$D$14,Scores!E3:E13)</f>
        <v>3.7800000000000002</v>
      </c>
      <c r="G3" s="18">
        <f>+SUMPRODUCT(Pesos!$D$4:$D$14,Scores!F3:F13)</f>
        <v>3.7330000000000005</v>
      </c>
      <c r="H3" s="18">
        <f>+SUMPRODUCT(Pesos!$D$4:$D$14,Scores!G3:G13)</f>
        <v>4.1360000000000001</v>
      </c>
      <c r="I3" s="18">
        <f>+SUMPRODUCT(Pesos!$D$4:$D$14,Scores!H3:H13)</f>
        <v>3.1510000000000002</v>
      </c>
      <c r="J3" s="18">
        <f>+SUMPRODUCT(Pesos!$D$4:$D$14,Scores!I3:I13)</f>
        <v>3.351</v>
      </c>
      <c r="K3" s="18">
        <f>+SUMPRODUCT(Pesos!$D$4:$D$14,Scores!J3:J13)</f>
        <v>3.6050000000000004</v>
      </c>
      <c r="L3" s="18">
        <f>+SUMPRODUCT(Pesos!$D$4:$D$14,Scores!K3:K13)</f>
        <v>2.8820000000000001</v>
      </c>
      <c r="M3" s="18">
        <f>+SUMPRODUCT(Pesos!$D$4:$D$14,Scores!L3:L13)</f>
        <v>3.7080000000000002</v>
      </c>
      <c r="N3" s="18">
        <f>+SUMPRODUCT(Pesos!$D$4:$D$14,Scores!M3:M13)</f>
        <v>3.9209999999999994</v>
      </c>
      <c r="O3" s="18">
        <f>+SUMPRODUCT(Pesos!$D$4:$D$14,Scores!N3:N13)</f>
        <v>2.9020000000000001</v>
      </c>
      <c r="P3" s="18">
        <f>+SUMPRODUCT(Pesos!$D$4:$D$14,Scores!O3:O13)</f>
        <v>3.0859999999999999</v>
      </c>
      <c r="Q3" s="18">
        <f>+SUMPRODUCT(Pesos!$D$4:$D$14,Scores!P3:P13)</f>
        <v>3.8170000000000002</v>
      </c>
      <c r="R3" s="18">
        <f>+SUMPRODUCT(Pesos!$D$4:$D$14,Scores!Q3:Q13)</f>
        <v>3.9350000000000001</v>
      </c>
      <c r="S3" s="18">
        <f>+SUMPRODUCT(Pesos!$D$4:$D$14,Scores!R3:R13)</f>
        <v>2.8520000000000003</v>
      </c>
      <c r="T3" s="18">
        <f>+SUMPRODUCT(Pesos!$D$4:$D$14,Scores!S3:S13)</f>
        <v>3.82</v>
      </c>
    </row>
    <row r="4" spans="2:21" s="6" customFormat="1" ht="20.25" customHeight="1" x14ac:dyDescent="0.25">
      <c r="B4" s="19" t="str">
        <f>+Hoja1!I4</f>
        <v>Caso 2:</v>
      </c>
      <c r="C4" s="4" t="str">
        <f>+Hoja1!J4</f>
        <v>Empresas con ingresos entre USD. 250 Millones y 1 Billón</v>
      </c>
      <c r="D4" s="18">
        <f>+SUMPRODUCT(Pesos!$E$4:$E$14,Scores!C3:C13)</f>
        <v>3.8510000000000004</v>
      </c>
      <c r="E4" s="18">
        <f>+SUMPRODUCT(Pesos!$E$4:$E$14,Scores!D3:D13)</f>
        <v>3.6859999999999999</v>
      </c>
      <c r="F4" s="18">
        <f>+SUMPRODUCT(Pesos!$E$4:$E$14,Scores!E3:E13)</f>
        <v>3.6539999999999999</v>
      </c>
      <c r="G4" s="18">
        <f>+SUMPRODUCT(Pesos!$E$4:$E$14,Scores!F3:F13)</f>
        <v>3.6350000000000002</v>
      </c>
      <c r="H4" s="18">
        <f>+SUMPRODUCT(Pesos!$E$4:$E$14,Scores!G3:G13)</f>
        <v>3.9550000000000005</v>
      </c>
      <c r="I4" s="18">
        <f>+SUMPRODUCT(Pesos!$E$4:$E$14,Scores!H3:H13)</f>
        <v>3.4450000000000003</v>
      </c>
      <c r="J4" s="18">
        <f>+SUMPRODUCT(Pesos!$E$4:$E$14,Scores!I3:I13)</f>
        <v>3.387</v>
      </c>
      <c r="K4" s="18">
        <f>+SUMPRODUCT(Pesos!$E$4:$E$14,Scores!J3:J13)</f>
        <v>3.6090000000000004</v>
      </c>
      <c r="L4" s="18">
        <f>+SUMPRODUCT(Pesos!$E$4:$E$14,Scores!K3:K13)</f>
        <v>3.3120000000000003</v>
      </c>
      <c r="M4" s="18">
        <f>+SUMPRODUCT(Pesos!$E$4:$E$14,Scores!L3:L13)</f>
        <v>3.5780000000000003</v>
      </c>
      <c r="N4" s="18">
        <f>+SUMPRODUCT(Pesos!$E$4:$E$14,Scores!M3:M13)</f>
        <v>3.6410000000000005</v>
      </c>
      <c r="O4" s="18">
        <f>+SUMPRODUCT(Pesos!$E$4:$E$14,Scores!N3:N13)</f>
        <v>3.3359999999999999</v>
      </c>
      <c r="P4" s="18">
        <f>+SUMPRODUCT(Pesos!$E$4:$E$14,Scores!O3:O13)</f>
        <v>3.278</v>
      </c>
      <c r="Q4" s="18">
        <f>+SUMPRODUCT(Pesos!$E$4:$E$14,Scores!P3:P13)</f>
        <v>3.5650000000000004</v>
      </c>
      <c r="R4" s="18">
        <f>+SUMPRODUCT(Pesos!$E$4:$E$14,Scores!Q3:Q13)</f>
        <v>3.86</v>
      </c>
      <c r="S4" s="18">
        <f>+SUMPRODUCT(Pesos!$E$4:$E$14,Scores!R3:R13)</f>
        <v>2.8559999999999999</v>
      </c>
      <c r="T4" s="18">
        <f>+SUMPRODUCT(Pesos!$E$4:$E$14,Scores!S3:S13)</f>
        <v>3.5379999999999998</v>
      </c>
      <c r="U4"/>
    </row>
    <row r="5" spans="2:21" s="6" customFormat="1" ht="20.25" customHeight="1" x14ac:dyDescent="0.25">
      <c r="B5" s="19" t="str">
        <f>+Hoja1!I5</f>
        <v>Caso 3:</v>
      </c>
      <c r="C5" s="4" t="str">
        <f>+Hoja1!J5</f>
        <v>Empresas con ingresos mayores a USD. 1 Billón</v>
      </c>
      <c r="D5" s="18">
        <f>+SUMPRODUCT(Pesos!$F$4:$F$14,Scores!C3:C13)</f>
        <v>3.3750000000000009</v>
      </c>
      <c r="E5" s="18">
        <f>+SUMPRODUCT(Pesos!$F$4:$F$14,Scores!D3:D13)</f>
        <v>3.56</v>
      </c>
      <c r="F5" s="18">
        <f>+SUMPRODUCT(Pesos!$F$4:$F$14,Scores!E3:E13)</f>
        <v>3.46</v>
      </c>
      <c r="G5" s="18">
        <f>+SUMPRODUCT(Pesos!$F$4:$F$14,Scores!F3:F13)</f>
        <v>3.45</v>
      </c>
      <c r="H5" s="18">
        <f>+SUMPRODUCT(Pesos!$F$4:$F$14,Scores!G3:G13)</f>
        <v>3.67</v>
      </c>
      <c r="I5" s="18">
        <f>+SUMPRODUCT(Pesos!$F$4:$F$14,Scores!H3:H13)</f>
        <v>3.8449999999999998</v>
      </c>
      <c r="J5" s="18">
        <f>+SUMPRODUCT(Pesos!$F$4:$F$14,Scores!I3:I13)</f>
        <v>3.42</v>
      </c>
      <c r="K5" s="18">
        <f>+SUMPRODUCT(Pesos!$F$4:$F$14,Scores!J3:J13)</f>
        <v>3.6050000000000004</v>
      </c>
      <c r="L5" s="18">
        <f>+SUMPRODUCT(Pesos!$F$4:$F$14,Scores!K3:K13)</f>
        <v>3.9300000000000006</v>
      </c>
      <c r="M5" s="18">
        <f>+SUMPRODUCT(Pesos!$F$4:$F$14,Scores!L3:L13)</f>
        <v>3.3899999999999997</v>
      </c>
      <c r="N5" s="18">
        <f>+SUMPRODUCT(Pesos!$F$4:$F$14,Scores!M3:M13)</f>
        <v>3.2650000000000006</v>
      </c>
      <c r="O5" s="18">
        <f>+SUMPRODUCT(Pesos!$F$4:$F$14,Scores!N3:N13)</f>
        <v>3.94</v>
      </c>
      <c r="P5" s="18">
        <f>+SUMPRODUCT(Pesos!$F$4:$F$14,Scores!O3:O13)</f>
        <v>3.5149999999999992</v>
      </c>
      <c r="Q5" s="18">
        <f>+SUMPRODUCT(Pesos!$F$4:$F$14,Scores!P3:P13)</f>
        <v>3.2400000000000007</v>
      </c>
      <c r="R5" s="18">
        <f>+SUMPRODUCT(Pesos!$F$4:$F$14,Scores!Q3:Q13)</f>
        <v>3.7900000000000005</v>
      </c>
      <c r="S5" s="18">
        <f>+SUMPRODUCT(Pesos!$F$4:$F$14,Scores!R3:R13)</f>
        <v>2.8699999999999997</v>
      </c>
      <c r="T5" s="18">
        <f>+SUMPRODUCT(Pesos!$F$4:$F$14,Scores!S3:S13)</f>
        <v>3.1799999999999997</v>
      </c>
    </row>
    <row r="6" spans="2:21" s="6" customFormat="1" ht="20.25" customHeight="1" x14ac:dyDescent="0.25">
      <c r="B6" s="19" t="str">
        <f>+Hoja1!I6</f>
        <v>Caso 4:</v>
      </c>
      <c r="C6" s="4" t="str">
        <f>+Hoja1!J6</f>
        <v>Empresas que pertenecen a una Corporación y funcionan como Unidades de Negocio</v>
      </c>
      <c r="D6" s="18">
        <f>+SUMPRODUCT(Pesos!$G$4:$G$14,Scores!C3:C13)</f>
        <v>3.7160000000000002</v>
      </c>
      <c r="E6" s="18">
        <f>+SUMPRODUCT(Pesos!$G$4:$G$14,Scores!D3:D13)</f>
        <v>3.742</v>
      </c>
      <c r="F6" s="18">
        <f>+SUMPRODUCT(Pesos!$G$4:$G$14,Scores!E3:E13)</f>
        <v>3.6630000000000003</v>
      </c>
      <c r="G6" s="18">
        <f>+SUMPRODUCT(Pesos!$G$4:$G$14,Scores!F3:F13)</f>
        <v>3.6800000000000006</v>
      </c>
      <c r="H6" s="18">
        <f>+SUMPRODUCT(Pesos!$G$4:$G$14,Scores!G3:G13)</f>
        <v>3.7060000000000004</v>
      </c>
      <c r="I6" s="18">
        <f>+SUMPRODUCT(Pesos!$G$4:$G$14,Scores!H3:H13)</f>
        <v>3.395</v>
      </c>
      <c r="J6" s="18">
        <f>+SUMPRODUCT(Pesos!$G$4:$G$14,Scores!I3:I13)</f>
        <v>3.2959999999999994</v>
      </c>
      <c r="K6" s="18">
        <f>+SUMPRODUCT(Pesos!$G$4:$G$14,Scores!J3:J13)</f>
        <v>3.4870000000000001</v>
      </c>
      <c r="L6" s="18">
        <f>+SUMPRODUCT(Pesos!$G$4:$G$14,Scores!K3:K13)</f>
        <v>3.2149999999999999</v>
      </c>
      <c r="M6" s="18">
        <f>+SUMPRODUCT(Pesos!$G$4:$G$14,Scores!L3:L13)</f>
        <v>3.5510000000000002</v>
      </c>
      <c r="N6" s="18">
        <f>+SUMPRODUCT(Pesos!$G$4:$G$14,Scores!M3:M13)</f>
        <v>3.4560000000000004</v>
      </c>
      <c r="O6" s="18">
        <f>+SUMPRODUCT(Pesos!$G$4:$G$14,Scores!N3:N13)</f>
        <v>3.2379999999999995</v>
      </c>
      <c r="P6" s="18">
        <f>+SUMPRODUCT(Pesos!$G$4:$G$14,Scores!O3:O13)</f>
        <v>3.2560000000000002</v>
      </c>
      <c r="Q6" s="18">
        <f>+SUMPRODUCT(Pesos!$G$4:$G$14,Scores!P3:P13)</f>
        <v>3.5530000000000004</v>
      </c>
      <c r="R6" s="18">
        <f>+SUMPRODUCT(Pesos!$G$4:$G$14,Scores!Q3:Q13)</f>
        <v>3.6719999999999997</v>
      </c>
      <c r="S6" s="18">
        <f>+SUMPRODUCT(Pesos!$G$4:$G$14,Scores!R3:R13)</f>
        <v>2.5270000000000001</v>
      </c>
      <c r="T6" s="18">
        <f>+SUMPRODUCT(Pesos!$G$4:$G$14,Scores!S3:S13)</f>
        <v>3.5819999999999999</v>
      </c>
    </row>
    <row r="8" spans="2:21" x14ac:dyDescent="0.25">
      <c r="B8" s="73" t="s">
        <v>62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2:21" x14ac:dyDescent="0.25">
      <c r="B9" s="34"/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5"/>
    </row>
    <row r="10" spans="2:21" ht="24" customHeight="1" x14ac:dyDescent="0.25">
      <c r="B10" s="31" t="s">
        <v>25</v>
      </c>
      <c r="C10" s="15" t="str">
        <f>+Hoja1!O13</f>
        <v/>
      </c>
      <c r="D10" s="30">
        <f>+SUMPRODUCT(Hoja1!$O$14:$O$24,Scores!C3:C13)</f>
        <v>0</v>
      </c>
      <c r="E10" s="30">
        <f>+SUMPRODUCT(Hoja1!$O$14:$O$24,Scores!D3:D13)</f>
        <v>0</v>
      </c>
      <c r="F10" s="30">
        <f>+SUMPRODUCT(Hoja1!$O$14:$O$24,Scores!E3:E13)</f>
        <v>0</v>
      </c>
      <c r="G10" s="30">
        <f>+SUMPRODUCT(Hoja1!$O$14:$O$24,Scores!F3:F13)</f>
        <v>0</v>
      </c>
      <c r="H10" s="30">
        <f>+SUMPRODUCT(Hoja1!$O$14:$O$24,Scores!G3:G13)</f>
        <v>0</v>
      </c>
      <c r="I10" s="30">
        <f>+SUMPRODUCT(Hoja1!$O$14:$O$24,Scores!H3:H13)</f>
        <v>0</v>
      </c>
      <c r="J10" s="30">
        <f>+SUMPRODUCT(Hoja1!$O$14:$O$24,Scores!I3:I13)</f>
        <v>0</v>
      </c>
      <c r="K10" s="30">
        <f>+SUMPRODUCT(Hoja1!$O$14:$O$24,Scores!J3:J13)</f>
        <v>0</v>
      </c>
      <c r="L10" s="30">
        <f>+SUMPRODUCT(Hoja1!$O$14:$O$24,Scores!K3:K13)</f>
        <v>0</v>
      </c>
      <c r="M10" s="30">
        <f>+SUMPRODUCT(Hoja1!$O$14:$O$24,Scores!L3:L13)</f>
        <v>0</v>
      </c>
      <c r="N10" s="30">
        <f>+SUMPRODUCT(Hoja1!$O$14:$O$24,Scores!M3:M13)</f>
        <v>0</v>
      </c>
      <c r="O10" s="30">
        <f>+SUMPRODUCT(Hoja1!$O$14:$O$24,Scores!N3:N13)</f>
        <v>0</v>
      </c>
      <c r="P10" s="30">
        <f>+SUMPRODUCT(Hoja1!$O$14:$O$24,Scores!O3:O13)</f>
        <v>0</v>
      </c>
      <c r="Q10" s="30">
        <f>+SUMPRODUCT(Hoja1!$O$14:$O$24,Scores!P3:P13)</f>
        <v>0</v>
      </c>
      <c r="R10" s="30">
        <f>+SUMPRODUCT(Hoja1!$O$14:$O$24,Scores!Q3:Q13)</f>
        <v>0</v>
      </c>
      <c r="S10" s="30">
        <f>+SUMPRODUCT(Hoja1!$O$14:$O$24,Scores!R3:R13)</f>
        <v>0</v>
      </c>
      <c r="T10" s="30">
        <f>+SUMPRODUCT(Hoja1!$O$14:$O$24,Scores!S3:S13)</f>
        <v>0</v>
      </c>
    </row>
    <row r="11" spans="2:21" s="1" customFormat="1" x14ac:dyDescent="0.25"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>
        <v>10</v>
      </c>
      <c r="L11" s="1">
        <v>11</v>
      </c>
      <c r="M11" s="1">
        <v>12</v>
      </c>
      <c r="N11" s="1">
        <v>13</v>
      </c>
      <c r="O11" s="1">
        <v>14</v>
      </c>
      <c r="P11" s="1">
        <v>15</v>
      </c>
      <c r="Q11" s="1">
        <v>16</v>
      </c>
      <c r="R11" s="1">
        <v>17</v>
      </c>
      <c r="S11" s="1">
        <v>18</v>
      </c>
      <c r="T11" s="1">
        <v>19</v>
      </c>
    </row>
    <row r="12" spans="2:21" x14ac:dyDescent="0.25">
      <c r="B12" s="73" t="s">
        <v>63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spans="2:21" ht="24" customHeight="1" x14ac:dyDescent="0.25">
      <c r="B13" s="31" t="str">
        <f>+Hoja1!D9</f>
        <v>Caso 1:</v>
      </c>
      <c r="C13" s="4" t="str">
        <f>+VLOOKUP($B$13,$B$3:$T$6,C11,0)</f>
        <v>Empresas con ingresos de hasta USD. 250 Millones</v>
      </c>
      <c r="D13" s="30">
        <f t="shared" ref="D13:T13" si="0">+VLOOKUP($B$13,$B$3:$T$6,D11,0)</f>
        <v>4.2029999999999994</v>
      </c>
      <c r="E13" s="30">
        <f t="shared" si="0"/>
        <v>3.7790000000000004</v>
      </c>
      <c r="F13" s="30">
        <f t="shared" si="0"/>
        <v>3.7800000000000002</v>
      </c>
      <c r="G13" s="30">
        <f t="shared" si="0"/>
        <v>3.7330000000000005</v>
      </c>
      <c r="H13" s="30">
        <f t="shared" si="0"/>
        <v>4.1360000000000001</v>
      </c>
      <c r="I13" s="30">
        <f t="shared" si="0"/>
        <v>3.1510000000000002</v>
      </c>
      <c r="J13" s="30">
        <f t="shared" si="0"/>
        <v>3.351</v>
      </c>
      <c r="K13" s="30">
        <f t="shared" si="0"/>
        <v>3.6050000000000004</v>
      </c>
      <c r="L13" s="30">
        <f t="shared" si="0"/>
        <v>2.8820000000000001</v>
      </c>
      <c r="M13" s="30">
        <f t="shared" si="0"/>
        <v>3.7080000000000002</v>
      </c>
      <c r="N13" s="30">
        <f t="shared" si="0"/>
        <v>3.9209999999999994</v>
      </c>
      <c r="O13" s="30">
        <f t="shared" si="0"/>
        <v>2.9020000000000001</v>
      </c>
      <c r="P13" s="30">
        <f t="shared" si="0"/>
        <v>3.0859999999999999</v>
      </c>
      <c r="Q13" s="30">
        <f t="shared" si="0"/>
        <v>3.8170000000000002</v>
      </c>
      <c r="R13" s="30">
        <f t="shared" si="0"/>
        <v>3.9350000000000001</v>
      </c>
      <c r="S13" s="30">
        <f t="shared" si="0"/>
        <v>2.8520000000000003</v>
      </c>
      <c r="T13" s="30">
        <f t="shared" si="0"/>
        <v>3.82</v>
      </c>
    </row>
    <row r="14" spans="2:21" x14ac:dyDescent="0.25">
      <c r="C14" s="36"/>
      <c r="D14" s="37"/>
      <c r="E14" s="37"/>
      <c r="F14" s="37"/>
      <c r="G14" s="37"/>
      <c r="H14" s="38"/>
      <c r="I14" s="38"/>
      <c r="J14" s="38"/>
      <c r="K14" s="38"/>
      <c r="L14" s="38"/>
    </row>
    <row r="15" spans="2:21" x14ac:dyDescent="0.25">
      <c r="C15" s="39"/>
      <c r="D15" s="38"/>
      <c r="E15" s="38"/>
      <c r="F15" s="38"/>
      <c r="G15" s="38"/>
      <c r="H15" s="38"/>
      <c r="I15" s="38"/>
      <c r="J15" s="38"/>
      <c r="K15" s="38"/>
      <c r="L15" s="38"/>
    </row>
    <row r="16" spans="2:21" x14ac:dyDescent="0.25">
      <c r="C16" s="39"/>
      <c r="D16" s="38"/>
      <c r="E16" s="38"/>
      <c r="F16" s="38"/>
      <c r="G16" s="38"/>
      <c r="H16" s="38"/>
      <c r="I16" s="38"/>
      <c r="J16" s="38"/>
      <c r="K16" s="38"/>
      <c r="L16" s="38"/>
    </row>
    <row r="17" spans="3:12" x14ac:dyDescent="0.25">
      <c r="C17" s="39"/>
      <c r="D17" s="38"/>
      <c r="E17" s="38"/>
      <c r="F17" s="38"/>
      <c r="G17" s="38"/>
      <c r="H17" s="38"/>
      <c r="I17" s="38"/>
      <c r="J17" s="38"/>
      <c r="K17" s="38"/>
      <c r="L17" s="38"/>
    </row>
    <row r="18" spans="3:12" x14ac:dyDescent="0.25">
      <c r="C18" s="39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algorithmName="SHA-512" hashValue="b72mysNE+Jl3rdMj9C7XUN5EzUFAypOwMPNBZjCHcJjcrkw8rN7E+7/w48q5VwCRW6/eHb7PGXis72HWr9otQg==" saltValue="LZCS23vZZSxvQ2YlQIY9Yw==" spinCount="100000" sheet="1" objects="1" scenarios="1"/>
  <mergeCells count="3">
    <mergeCell ref="B2:C2"/>
    <mergeCell ref="B8:T8"/>
    <mergeCell ref="B12:T12"/>
  </mergeCells>
  <conditionalFormatting sqref="D10:T10">
    <cfRule type="top10" dxfId="1" priority="2" percent="1" rank="20"/>
  </conditionalFormatting>
  <conditionalFormatting sqref="D13:T13">
    <cfRule type="top10" dxfId="0" priority="1" percent="1" rank="20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Pesos</vt:lpstr>
      <vt:lpstr>Scores</vt:lpstr>
      <vt:lpstr>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DorisCalderon</dc:creator>
  <cp:lastModifiedBy>Luz .</cp:lastModifiedBy>
  <dcterms:created xsi:type="dcterms:W3CDTF">2015-11-06T18:17:56Z</dcterms:created>
  <dcterms:modified xsi:type="dcterms:W3CDTF">2018-02-05T20:05:41Z</dcterms:modified>
</cp:coreProperties>
</file>